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212228C5-76E4-482E-A73F-7922C4AF80E0}" xr6:coauthVersionLast="47" xr6:coauthVersionMax="47" xr10:uidLastSave="{00000000-0000-0000-0000-000000000000}"/>
  <bookViews>
    <workbookView xWindow="-120" yWindow="-120" windowWidth="29040" windowHeight="15840" tabRatio="834" activeTab="3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7" l="1"/>
  <c r="D19" i="68" l="1"/>
  <c r="D17" i="67"/>
  <c r="D16" i="65"/>
  <c r="D16" i="70" l="1"/>
  <c r="D16" i="41"/>
  <c r="D16" i="66"/>
  <c r="D14" i="67" l="1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1" i="67" l="1"/>
  <c r="D16" i="69"/>
  <c r="D14" i="70" l="1"/>
  <c r="D14" i="69"/>
  <c r="Q17" i="74" l="1"/>
  <c r="D16" i="68"/>
  <c r="D18" i="69" l="1"/>
  <c r="D20" i="69"/>
  <c r="D11" i="65" l="1"/>
  <c r="D20" i="65"/>
  <c r="F11" i="65" s="1"/>
  <c r="D11" i="41"/>
  <c r="D22" i="66"/>
  <c r="G11" i="66" s="1"/>
  <c r="D22" i="41"/>
  <c r="G11" i="41" s="1"/>
  <c r="D20" i="41"/>
  <c r="F11" i="41" s="1"/>
  <c r="D20" i="66"/>
  <c r="F11" i="66" s="1"/>
  <c r="D11" i="67"/>
  <c r="D11" i="69"/>
  <c r="F11" i="69"/>
  <c r="D14" i="66"/>
  <c r="C11" i="66" s="1"/>
  <c r="D14" i="41"/>
  <c r="C11" i="41" s="1"/>
  <c r="D18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19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BL13" i="72"/>
  <c r="D21" i="68"/>
  <c r="F11" i="68" s="1"/>
  <c r="BL9" i="72"/>
  <c r="C11" i="67"/>
  <c r="E11" i="68"/>
  <c r="D14" i="68"/>
  <c r="C11" i="68" s="1"/>
  <c r="D11" i="66"/>
  <c r="BN12" i="72"/>
  <c r="D20" i="70"/>
  <c r="F11" i="70" s="1"/>
  <c r="E11" i="69"/>
  <c r="BM15" i="72"/>
  <c r="D11" i="70"/>
  <c r="G7" i="70" s="1"/>
  <c r="BL14" i="72"/>
  <c r="D18" i="70"/>
  <c r="E11" i="70" s="1"/>
  <c r="D23" i="68"/>
  <c r="G11" i="68" s="1"/>
  <c r="BO13" i="72"/>
  <c r="BL15" i="72"/>
  <c r="D22" i="70"/>
  <c r="G11" i="70" s="1"/>
  <c r="BO14" i="72"/>
  <c r="D22" i="65"/>
  <c r="G11" i="65" s="1"/>
  <c r="BO10" i="72"/>
  <c r="D23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9" i="67" l="1"/>
  <c r="G7" i="65"/>
  <c r="G9" i="65" s="1"/>
  <c r="G7" i="68"/>
  <c r="G9" i="68" s="1"/>
  <c r="BO16" i="72"/>
  <c r="G7" i="41"/>
  <c r="G9" i="41" s="1"/>
  <c r="BN16" i="72"/>
  <c r="BM16" i="72"/>
  <c r="BK16" i="72"/>
  <c r="BL16" i="72"/>
  <c r="G9" i="70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<sst xmlns="http://schemas.openxmlformats.org/spreadsheetml/2006/main" count="410" uniqueCount="94">
  <si>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</si>
  <si>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</si>
  <si>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</si>
  <si>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</si>
  <si>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</si>
  <si>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</si>
  <si>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</si>
  <si>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</si>
  <si>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</si>
  <si>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</si>
  <si>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</si>
  <si>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</si>
  <si>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</si>
  <si>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</si>
  <si>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</si>
  <si>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</si>
  <si>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</si>
  <si>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</si>
  <si>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</si>
  <si>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</si>
  <si>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</si>
  <si>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</si>
  <si>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</si>
  <si>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</si>
  <si>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</si>
  <si>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</si>
  <si>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</si>
  <si>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</si>
  <si>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</si>
  <si>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</si>
  <si>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</si>
  <si>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</si>
  <si>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</si>
  <si>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</si>
  <si>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</si>
  <si>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</si>
  <si>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</si>
  <si>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</si>
  <si>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</si>
  <si>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</si>
  <si>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</si>
  <si>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</si>
  <si>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</si>
  <si>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</si>
  <si>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</si>
  <si>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</si>
  <si>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</si>
  <si>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</si>
  <si>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</si>
  <si>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</si>
  <si>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</si>
  <si>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</si>
  <si>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</si>
  <si>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</si>
  <si>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</si>
  <si>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</si>
  <si>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</si>
  <si>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</si>
  <si>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</si>
  <si>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</si>
  <si>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</si>
  <si>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</si>
  <si>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</si>
  <si>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</si>
  <si>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</si>
  <si>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</si>
  <si>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</si>
  <si>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</si>
  <si>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</si>
  <si>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</si>
  <si>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</si>
  <si>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t>Ngày kiểm tra: 17/12/2025</t>
  </si>
  <si>
    <t>Đóng gòi KCN</t>
  </si>
  <si>
    <t>Thùng kim, vật tư để lung tung che chắn lối loát hiểm</t>
  </si>
  <si>
    <t>Chuôi cắm điện bị lỏng, nguy cơ chạm chập rò rỉ điện</t>
  </si>
  <si>
    <t>Đóng gòi KCN
(Khu vực máy tính )</t>
  </si>
  <si>
    <t>Khu vực thùng rác máy nén khí</t>
  </si>
  <si>
    <t>Rác rơi vãi ra bên ngoải rãnh thoát nước</t>
  </si>
  <si>
    <t>Khu vực cửa bên ngoài CĐ Sorota và giải lao nhân viên</t>
  </si>
  <si>
    <t>Tàn thuốc lá quăng lung tung, mất mỹ quan
=&gt; Cần xử lý triệt để</t>
  </si>
  <si>
    <t>CĐ Mizo</t>
  </si>
  <si>
    <t>Xe nâng người, thang leo để không đúng nơi quy định, cản trở lối thoát hiểm</t>
  </si>
  <si>
    <t>CĐ Dập phôi</t>
  </si>
  <si>
    <t>Bố trí móc treo mũ bảo hộ cho CĐ</t>
  </si>
  <si>
    <t>KTSX</t>
  </si>
  <si>
    <t>Mạng nhện bám nhiều trên tường nhà xưởng</t>
  </si>
  <si>
    <t>Ngày kiểm tra: 16/12/2025</t>
  </si>
  <si>
    <t>Ngày kiểm tra: 19/12/2025</t>
  </si>
  <si>
    <t>Ngày kiểm tra: 17&amp;19/11/2025</t>
  </si>
  <si>
    <t>Ngày kiểm tra: 18/12/2025</t>
  </si>
  <si>
    <t>Khu vực trước kho bao bì</t>
  </si>
  <si>
    <t>Mảnh kính rơi rỡ trước kho bao bì, nguy hiểm khi làm việc</t>
  </si>
  <si>
    <t>Xưởng Technics</t>
  </si>
  <si>
    <t>Bình chữa cháy bị bàn ghế làm việc che chắn --&gt; Yêu cầu di dời ra khu vực dễ thấy, dễ lấy sử dụng.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</si>
</sst>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0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3" xfId="0" applyFont="1" applyBorder="1" applyAlignment="1" applyProtection="1">
      <alignment horizontal="center" vertic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0" fontId="32" fillId="0" borderId="21" xfId="0" applyFont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3" fillId="27" borderId="10" xfId="0" applyFont="1" applyFill="1" applyBorder="1" applyAlignment="1" applyProtection="1">
      <alignment vertical="center" wrapText="1"/>
      <protection locked="0" hidden="1"/>
    </xf>
    <xf numFmtId="14" fontId="41" fillId="0" borderId="32" xfId="0" applyNumberFormat="1" applyFont="1" applyBorder="1" applyAlignment="1" applyProtection="1">
      <alignment horizontal="center" vertical="center" wrapText="1"/>
      <protection locked="0" hidden="1"/>
    </xf>
    <xf numFmtId="0" fontId="32" fillId="0" borderId="22" xfId="0" applyNumberFormat="1" applyFont="1" applyFill="1" applyBorder="1" applyAlignment="1" applyProtection="1">
      <alignment horizontal="center"/>
      <protection hidden="1"/>
    </xf>
    <xf numFmtId="14" fontId="21" fillId="0" borderId="10" xfId="0" applyNumberFormat="1" applyFont="1" applyBorder="1" applyAlignment="1" applyProtection="1">
      <alignment horizontal="center" vertical="center" wrapText="1"/>
      <protection locked="0" hidden="1"/>
    </xf>
    <xf numFmtId="0" fontId="26" fillId="0" borderId="30" xfId="0" applyFont="1" applyBorder="1" applyAlignment="1" applyProtection="1">
      <alignment vertical="center"/>
      <protection locked="0" hidden="1"/>
    </xf>
    <xf numFmtId="14" fontId="26" fillId="0" borderId="30" xfId="0" applyNumberFormat="1" applyFont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44" fillId="0" borderId="0" xfId="0" applyFont="1" applyFill="1" applyAlignment="1">
      <alignment horizontal="left" vertical="center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8" xfId="0" applyFont="1" applyFill="1" applyBorder="1" applyAlignment="1" applyProtection="1">
      <alignment horizontal="center" vertical="center" wrapText="1"/>
      <protection locked="0" hidden="1"/>
    </xf>
    <xf numFmtId="0" fontId="26" fillId="0" borderId="10" xfId="0" applyFont="1" applyFill="1" applyBorder="1" applyAlignment="1" applyProtection="1">
      <alignment vertical="center"/>
      <protection locked="0" hidden="1"/>
    </xf>
    <xf numFmtId="0" fontId="44" fillId="0" borderId="10" xfId="0" applyFont="1" applyFill="1" applyBorder="1" applyAlignment="1">
      <alignment horizontal="left" vertical="center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4" fillId="27" borderId="10" xfId="0" applyFont="1" applyFill="1" applyBorder="1" applyAlignment="1">
      <alignment horizontal="left" vertical="center"/>
    </xf>
    <xf numFmtId="14" fontId="43" fillId="27" borderId="10" xfId="0" applyNumberFormat="1" applyFont="1" applyFill="1" applyBorder="1" applyAlignment="1" applyProtection="1">
      <alignment horizontal="center" vertical="center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8416"/>
        <c:axId val="-1275594064"/>
      </c:barChart>
      <c:catAx>
        <c:axId val="-12755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2496"/>
        <c:axId val="-1019399232"/>
      </c:barChart>
      <c:catAx>
        <c:axId val="-10194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939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2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5424"/>
        <c:axId val="-1019404128"/>
      </c:barChart>
      <c:catAx>
        <c:axId val="-10193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41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54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2160"/>
        <c:axId val="-1019403584"/>
      </c:barChart>
      <c:catAx>
        <c:axId val="-101939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35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1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8688"/>
        <c:axId val="-1019394336"/>
      </c:barChart>
      <c:catAx>
        <c:axId val="-101939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4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43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6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3040"/>
        <c:axId val="-1019401408"/>
      </c:barChart>
      <c:catAx>
        <c:axId val="-101940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1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14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0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0320"/>
        <c:axId val="-1019392704"/>
      </c:barChart>
      <c:catAx>
        <c:axId val="-101940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27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03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9776"/>
        <c:axId val="-1019398144"/>
      </c:barChart>
      <c:catAx>
        <c:axId val="-101939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814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288"/>
        <c:axId val="-1018455920"/>
      </c:barChart>
      <c:catAx>
        <c:axId val="-101845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45592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2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18</c:v>
                </c:pt>
                <c:pt idx="1">
                  <c:v>10</c:v>
                </c:pt>
                <c:pt idx="2">
                  <c:v>10</c:v>
                </c:pt>
                <c:pt idx="3">
                  <c:v>18</c:v>
                </c:pt>
                <c:pt idx="4">
                  <c:v>17</c:v>
                </c:pt>
                <c:pt idx="5">
                  <c:v>11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7920"/>
        <c:axId val="-101812900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8130640"/>
        <c:axId val="-1018132816"/>
      </c:lineChart>
      <c:catAx>
        <c:axId val="-101812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9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12900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018127920"/>
        <c:crosses val="autoZero"/>
        <c:crossBetween val="between"/>
      </c:valAx>
      <c:catAx>
        <c:axId val="-101813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018132816"/>
        <c:crosses val="autoZero"/>
        <c:auto val="0"/>
        <c:lblAlgn val="ctr"/>
        <c:lblOffset val="100"/>
        <c:noMultiLvlLbl val="0"/>
      </c:catAx>
      <c:valAx>
        <c:axId val="-10181328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018130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34992"/>
        <c:axId val="-1018131728"/>
      </c:barChart>
      <c:catAx>
        <c:axId val="-10181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</c:v>
                </c:pt>
                <c:pt idx="1">
                  <c:v>98.888888888888886</c:v>
                </c:pt>
                <c:pt idx="2">
                  <c:v>98.888888888888886</c:v>
                </c:pt>
                <c:pt idx="3">
                  <c:v>98</c:v>
                </c:pt>
                <c:pt idx="4">
                  <c:v>98</c:v>
                </c:pt>
                <c:pt idx="5">
                  <c:v>98.666666666666671</c:v>
                </c:pt>
                <c:pt idx="6">
                  <c:v>98.555555555555557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2976"/>
        <c:axId val="-127559678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5595152"/>
        <c:axId val="-1275593520"/>
      </c:lineChart>
      <c:catAx>
        <c:axId val="-127559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678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976"/>
        <c:crosses val="autoZero"/>
        <c:crossBetween val="between"/>
      </c:valAx>
      <c:catAx>
        <c:axId val="-127559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275593520"/>
        <c:crosses val="autoZero"/>
        <c:auto val="0"/>
        <c:lblAlgn val="ctr"/>
        <c:lblOffset val="100"/>
        <c:noMultiLvlLbl val="0"/>
      </c:catAx>
      <c:valAx>
        <c:axId val="-12755935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27559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8464"/>
        <c:axId val="-1018131184"/>
      </c:barChart>
      <c:catAx>
        <c:axId val="-101812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39040"/>
        <c:axId val="-1017046112"/>
      </c:barChart>
      <c:catAx>
        <c:axId val="-101703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6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3936"/>
        <c:axId val="-1017048832"/>
      </c:barChart>
      <c:catAx>
        <c:axId val="-101704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88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3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2848"/>
        <c:axId val="-1017035776"/>
      </c:barChart>
      <c:catAx>
        <c:axId val="-101704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357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98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99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6240"/>
        <c:axId val="-1275592432"/>
      </c:barChart>
      <c:catAx>
        <c:axId val="-127559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24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98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1344"/>
        <c:axId val="-1275583184"/>
      </c:barChart>
      <c:catAx>
        <c:axId val="-127559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3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5904"/>
        <c:axId val="-1275584272"/>
      </c:barChart>
      <c:catAx>
        <c:axId val="-12755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42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  <c:pt idx="3">
                  <c:v>97</c:v>
                </c:pt>
                <c:pt idx="4">
                  <c:v>98</c:v>
                </c:pt>
                <c:pt idx="5">
                  <c:v>98</c:v>
                </c:pt>
                <c:pt idx="6">
                  <c:v>99</c:v>
                </c:pt>
                <c:pt idx="7">
                  <c:v>100</c:v>
                </c:pt>
                <c:pt idx="8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7872"/>
        <c:axId val="-1275585360"/>
      </c:barChart>
      <c:catAx>
        <c:axId val="-127559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53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7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3728"/>
        <c:axId val="-1018452112"/>
      </c:barChart>
      <c:catAx>
        <c:axId val="-127558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2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98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8096"/>
        <c:axId val="-1018455376"/>
      </c:barChart>
      <c:catAx>
        <c:axId val="-101845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53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8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98</c:v>
                </c:pt>
                <c:pt idx="7">
                  <c:v>100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832"/>
        <c:axId val="-1018457552"/>
      </c:barChart>
      <c:catAx>
        <c:axId val="-101845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75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14</xdr:row>
      <xdr:rowOff>31750</xdr:rowOff>
    </xdr:from>
    <xdr:to>
      <xdr:col>4</xdr:col>
      <xdr:colOff>2510719</xdr:colOff>
      <xdr:row>14</xdr:row>
      <xdr:rowOff>1860550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4337050"/>
          <a:ext cx="2596444" cy="182880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14</xdr:row>
      <xdr:rowOff>114300</xdr:rowOff>
    </xdr:from>
    <xdr:to>
      <xdr:col>5</xdr:col>
      <xdr:colOff>1961990</xdr:colOff>
      <xdr:row>14</xdr:row>
      <xdr:rowOff>1838110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288312-7025-0327-8772-36D80F36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4495800"/>
          <a:ext cx="1276190" cy="17238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16</xdr:row>
      <xdr:rowOff>35949</xdr:rowOff>
    </xdr:from>
    <xdr:to>
      <xdr:col>4</xdr:col>
      <xdr:colOff>2066925</xdr:colOff>
      <xdr:row>16</xdr:row>
      <xdr:rowOff>1838325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2A4663-85D6-267D-A20D-079A3B00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6589149"/>
          <a:ext cx="1600200" cy="1802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240001</xdr:colOff>
      <xdr:row>16</xdr:row>
      <xdr:rowOff>95250</xdr:rowOff>
    </xdr:from>
    <xdr:to>
      <xdr:col>5</xdr:col>
      <xdr:colOff>2257425</xdr:colOff>
      <xdr:row>16</xdr:row>
      <xdr:rowOff>1800225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CAFF55-7C12-35CE-B84F-6CD023DB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026" y="6648450"/>
          <a:ext cx="2017424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423683</xdr:colOff>
      <xdr:row>16</xdr:row>
      <xdr:rowOff>48864</xdr:rowOff>
    </xdr:from>
    <xdr:to>
      <xdr:col>4</xdr:col>
      <xdr:colOff>2105025</xdr:colOff>
      <xdr:row>16</xdr:row>
      <xdr:rowOff>1866900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13DBC8-2029-4227-113D-B3457A7ED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108" y="6592539"/>
          <a:ext cx="1681342" cy="1818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47626</xdr:colOff>
      <xdr:row>16</xdr:row>
      <xdr:rowOff>38100</xdr:rowOff>
    </xdr:from>
    <xdr:to>
      <xdr:col>5</xdr:col>
      <xdr:colOff>2465268</xdr:colOff>
      <xdr:row>16</xdr:row>
      <xdr:rowOff>1876425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87F04B-C67A-E00F-D434-417CBC3A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1" y="6581775"/>
          <a:ext cx="2417642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14</xdr:row>
      <xdr:rowOff>38099</xdr:rowOff>
    </xdr:from>
    <xdr:to>
      <xdr:col>4</xdr:col>
      <xdr:colOff>2457451</xdr:colOff>
      <xdr:row>14</xdr:row>
      <xdr:rowOff>1857374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EDA3F0-E04F-159D-A241-5A5A9393D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6" y="4419599"/>
          <a:ext cx="241935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14</xdr:row>
      <xdr:rowOff>133350</xdr:rowOff>
    </xdr:from>
    <xdr:to>
      <xdr:col>5</xdr:col>
      <xdr:colOff>2466674</xdr:colOff>
      <xdr:row>14</xdr:row>
      <xdr:rowOff>1885731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870293-8820-F723-0827-AFBE09F21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5175" y="4514850"/>
          <a:ext cx="2409524" cy="17523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14</xdr:row>
      <xdr:rowOff>57150</xdr:rowOff>
    </xdr:from>
    <xdr:to>
      <xdr:col>4</xdr:col>
      <xdr:colOff>2455122</xdr:colOff>
      <xdr:row>14</xdr:row>
      <xdr:rowOff>1847850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DE13D3-49AC-C06F-9D2E-9D64C0B5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438650"/>
          <a:ext cx="2407497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352425</xdr:colOff>
      <xdr:row>15</xdr:row>
      <xdr:rowOff>43463</xdr:rowOff>
    </xdr:from>
    <xdr:to>
      <xdr:col>4</xdr:col>
      <xdr:colOff>2076450</xdr:colOff>
      <xdr:row>15</xdr:row>
      <xdr:rowOff>1847850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BBEE0B-A52C-DE27-49EA-5D5694C2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6329963"/>
          <a:ext cx="1724025" cy="1804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1219200</xdr:colOff>
      <xdr:row>15</xdr:row>
      <xdr:rowOff>809625</xdr:rowOff>
    </xdr:from>
    <xdr:to>
      <xdr:col>4</xdr:col>
      <xdr:colOff>1619250</xdr:colOff>
      <xdr:row>15</xdr:row>
      <xdr:rowOff>1514475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0291D9C-1806-0BB3-0003-6D2C1080CC16}"/>
            </a:ext>
          </a:extLst>
        </xdr:cNvPr>
        <xdr:cNvSpPr/>
      </xdr:nvSpPr>
      <xdr:spPr>
        <a:xfrm>
          <a:off x="5762625" y="7096125"/>
          <a:ext cx="400050" cy="704850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496889</xdr:colOff>
      <xdr:row>15</xdr:row>
      <xdr:rowOff>84139</xdr:rowOff>
    </xdr:from>
    <xdr:to>
      <xdr:col>5</xdr:col>
      <xdr:colOff>2092325</xdr:colOff>
      <xdr:row>16</xdr:row>
      <xdr:rowOff>4761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AB7073-6067-40FD-925D-205250AFB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54914" y="6370639"/>
          <a:ext cx="1595436" cy="1825622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14</xdr:row>
      <xdr:rowOff>76200</xdr:rowOff>
    </xdr:from>
    <xdr:to>
      <xdr:col>5</xdr:col>
      <xdr:colOff>2259013</xdr:colOff>
      <xdr:row>14</xdr:row>
      <xdr:rowOff>1885948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2EAAD1-070C-4D11-9309-3290F751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72350" y="4457700"/>
          <a:ext cx="1944688" cy="18097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336306</xdr:colOff>
      <xdr:row>16</xdr:row>
      <xdr:rowOff>57150</xdr:rowOff>
    </xdr:from>
    <xdr:to>
      <xdr:col>4</xdr:col>
      <xdr:colOff>2228850</xdr:colOff>
      <xdr:row>16</xdr:row>
      <xdr:rowOff>1857375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FB63CA-37FD-72E5-58B1-3832BDFCC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731" y="6581775"/>
          <a:ext cx="1892544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352424</xdr:colOff>
      <xdr:row>17</xdr:row>
      <xdr:rowOff>47624</xdr:rowOff>
    </xdr:from>
    <xdr:to>
      <xdr:col>4</xdr:col>
      <xdr:colOff>2171699</xdr:colOff>
      <xdr:row>17</xdr:row>
      <xdr:rowOff>1828799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B58612-C42B-67D3-C15E-68C92B1EF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49" y="8477249"/>
          <a:ext cx="18192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14</xdr:row>
      <xdr:rowOff>76199</xdr:rowOff>
    </xdr:from>
    <xdr:to>
      <xdr:col>4</xdr:col>
      <xdr:colOff>2419350</xdr:colOff>
      <xdr:row>14</xdr:row>
      <xdr:rowOff>1819274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1F632B-DDEE-3AB7-A312-90D043D84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457699"/>
          <a:ext cx="231457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672353</xdr:colOff>
      <xdr:row>14</xdr:row>
      <xdr:rowOff>44824</xdr:rowOff>
    </xdr:from>
    <xdr:to>
      <xdr:col>5</xdr:col>
      <xdr:colOff>1977115</xdr:colOff>
      <xdr:row>14</xdr:row>
      <xdr:rowOff>1806729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F88912-588C-8CE0-02BA-AED97A76F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0853" y="4437530"/>
          <a:ext cx="1304762" cy="1761905"/>
        </a:xfrm>
        <a:prstGeom prst="rect">
          <a:avLst/>
        </a:prstGeom>
      </xdr:spPr>
    </xdr:pic>
    <xdr:clientData/>
  </xdr:twoCellAnchor>
  <xdr:twoCellAnchor editAs="oneCell">
    <xdr:from>
      <xdr:col>5</xdr:col>
      <xdr:colOff>672353</xdr:colOff>
      <xdr:row>16</xdr:row>
      <xdr:rowOff>78441</xdr:rowOff>
    </xdr:from>
    <xdr:to>
      <xdr:col>5</xdr:col>
      <xdr:colOff>1910448</xdr:colOff>
      <xdr:row>16</xdr:row>
      <xdr:rowOff>1792727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F85D72-E5C6-F973-9B46-A151F9333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20853" y="6611470"/>
          <a:ext cx="1238095" cy="1714286"/>
        </a:xfrm>
        <a:prstGeom prst="rect">
          <a:avLst/>
        </a:prstGeom>
      </xdr:spPr>
    </xdr:pic>
    <xdr:clientData/>
  </xdr:twoCellAnchor>
  <xdr:twoCellAnchor editAs="oneCell">
    <xdr:from>
      <xdr:col>5</xdr:col>
      <xdr:colOff>582706</xdr:colOff>
      <xdr:row>17</xdr:row>
      <xdr:rowOff>44823</xdr:rowOff>
    </xdr:from>
    <xdr:to>
      <xdr:col>5</xdr:col>
      <xdr:colOff>1938618</xdr:colOff>
      <xdr:row>17</xdr:row>
      <xdr:rowOff>1787680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7C0ADA-F8A1-1D95-01F6-A28B8EDAF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31206" y="8482852"/>
          <a:ext cx="1355912" cy="1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U9" sqref="U9:U10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07" t="s">
        <v>0</v>
      </c>
      <c r="B1" s="207"/>
      <c r="C1" s="207"/>
      <c r="D1" s="207"/>
      <c r="E1" s="207"/>
      <c r="F1" s="207"/>
      <c r="G1" s="207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207" t="s">
        <v>1</v>
      </c>
      <c r="B2" s="207"/>
      <c r="C2" s="207"/>
      <c r="D2" s="207"/>
      <c r="E2" s="207"/>
      <c r="F2" s="207"/>
      <c r="G2" s="207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06" t="s">
        <v>70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09" t="s">
        <v>14</v>
      </c>
      <c r="B6" s="211" t="s">
        <v>16</v>
      </c>
      <c r="C6" s="213" t="s">
        <v>69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5"/>
      <c r="R6" s="216" t="s">
        <v>68</v>
      </c>
      <c r="S6" s="219" t="s">
        <v>17</v>
      </c>
    </row>
    <row r="7" spans="1:21" s="7" customFormat="1" ht="21" customHeight="1">
      <c r="A7" s="209"/>
      <c r="B7" s="212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17"/>
      <c r="S7" s="220"/>
    </row>
    <row r="8" spans="1:21" s="7" customFormat="1" ht="14.45" customHeight="1">
      <c r="A8" s="209"/>
      <c r="B8" s="124" t="s">
        <v>18</v>
      </c>
      <c r="C8" s="125">
        <v>100</v>
      </c>
      <c r="D8" s="34">
        <v>99</v>
      </c>
      <c r="E8" s="187">
        <v>96</v>
      </c>
      <c r="F8" s="125">
        <v>98</v>
      </c>
      <c r="G8" s="125">
        <v>97</v>
      </c>
      <c r="H8" s="125">
        <v>97</v>
      </c>
      <c r="I8" s="125">
        <v>97</v>
      </c>
      <c r="J8" s="125">
        <v>99</v>
      </c>
      <c r="K8" s="125">
        <v>99</v>
      </c>
      <c r="L8" s="125"/>
      <c r="M8" s="125"/>
      <c r="N8" s="125"/>
      <c r="O8" s="125">
        <f>MAX(C8:N8)</f>
        <v>100</v>
      </c>
      <c r="P8" s="125">
        <f>MIN(C8:N8)</f>
        <v>96</v>
      </c>
      <c r="Q8" s="125">
        <f>AVERAGE(C8:N8)</f>
        <v>98</v>
      </c>
      <c r="R8" s="41">
        <v>100</v>
      </c>
      <c r="S8" s="126">
        <f>RANK(Q8,$Q$8:$Q$14,0)</f>
        <v>5</v>
      </c>
    </row>
    <row r="9" spans="1:21" s="7" customFormat="1">
      <c r="A9" s="209"/>
      <c r="B9" s="127" t="s">
        <v>19</v>
      </c>
      <c r="C9" s="34">
        <v>98</v>
      </c>
      <c r="D9" s="34">
        <v>98</v>
      </c>
      <c r="E9" s="188">
        <v>99</v>
      </c>
      <c r="F9" s="34">
        <v>99</v>
      </c>
      <c r="G9" s="34">
        <v>100</v>
      </c>
      <c r="H9" s="34">
        <v>99</v>
      </c>
      <c r="I9" s="34">
        <v>99</v>
      </c>
      <c r="J9" s="34">
        <v>98</v>
      </c>
      <c r="K9" s="34">
        <v>100</v>
      </c>
      <c r="L9" s="34"/>
      <c r="M9" s="34"/>
      <c r="N9" s="34"/>
      <c r="O9" s="34">
        <f t="shared" ref="O9:O14" si="0">MAX(C9:N9)</f>
        <v>100</v>
      </c>
      <c r="P9" s="34">
        <f t="shared" ref="P9:P14" si="1">MIN(C9:N9)</f>
        <v>98</v>
      </c>
      <c r="Q9" s="34">
        <f t="shared" ref="Q9:Q14" si="2">AVERAGE(C9:N9)</f>
        <v>98.888888888888886</v>
      </c>
      <c r="R9" s="43">
        <v>100</v>
      </c>
      <c r="S9" s="128">
        <f t="shared" ref="S9:S14" si="3">RANK(Q9,$Q$8:$Q$14,0)</f>
        <v>1</v>
      </c>
    </row>
    <row r="10" spans="1:21" s="7" customFormat="1">
      <c r="A10" s="209"/>
      <c r="B10" s="127" t="s">
        <v>20</v>
      </c>
      <c r="C10" s="34">
        <v>100</v>
      </c>
      <c r="D10" s="34">
        <v>98</v>
      </c>
      <c r="E10" s="188">
        <v>100</v>
      </c>
      <c r="F10" s="34">
        <v>97</v>
      </c>
      <c r="G10" s="34">
        <v>100</v>
      </c>
      <c r="H10" s="34">
        <v>98</v>
      </c>
      <c r="I10" s="34">
        <v>99</v>
      </c>
      <c r="J10" s="34">
        <v>99</v>
      </c>
      <c r="K10" s="34">
        <v>99</v>
      </c>
      <c r="L10" s="34"/>
      <c r="M10" s="34"/>
      <c r="N10" s="34"/>
      <c r="O10" s="34">
        <f t="shared" si="0"/>
        <v>100</v>
      </c>
      <c r="P10" s="34">
        <f t="shared" si="1"/>
        <v>97</v>
      </c>
      <c r="Q10" s="34">
        <f t="shared" si="2"/>
        <v>98.888888888888886</v>
      </c>
      <c r="R10" s="43">
        <v>100</v>
      </c>
      <c r="S10" s="128">
        <f t="shared" si="3"/>
        <v>1</v>
      </c>
    </row>
    <row r="11" spans="1:21" s="7" customFormat="1">
      <c r="A11" s="209"/>
      <c r="B11" s="127" t="s">
        <v>21</v>
      </c>
      <c r="C11" s="34">
        <v>97</v>
      </c>
      <c r="D11" s="34">
        <v>96</v>
      </c>
      <c r="E11" s="188">
        <v>99</v>
      </c>
      <c r="F11" s="34">
        <v>97</v>
      </c>
      <c r="G11" s="192">
        <v>98</v>
      </c>
      <c r="H11" s="34">
        <v>98</v>
      </c>
      <c r="I11" s="34">
        <v>99</v>
      </c>
      <c r="J11" s="34">
        <v>100</v>
      </c>
      <c r="K11" s="34">
        <v>98</v>
      </c>
      <c r="L11" s="34"/>
      <c r="M11" s="34"/>
      <c r="N11" s="34"/>
      <c r="O11" s="34">
        <f t="shared" si="0"/>
        <v>100</v>
      </c>
      <c r="P11" s="34">
        <f t="shared" si="1"/>
        <v>96</v>
      </c>
      <c r="Q11" s="34">
        <f t="shared" si="2"/>
        <v>98</v>
      </c>
      <c r="R11" s="43">
        <v>100</v>
      </c>
      <c r="S11" s="128">
        <f t="shared" si="3"/>
        <v>5</v>
      </c>
    </row>
    <row r="12" spans="1:21" s="7" customFormat="1">
      <c r="A12" s="209"/>
      <c r="B12" s="127" t="s">
        <v>22</v>
      </c>
      <c r="C12" s="34">
        <v>97</v>
      </c>
      <c r="D12" s="34">
        <v>98</v>
      </c>
      <c r="E12" s="188">
        <v>98</v>
      </c>
      <c r="F12" s="34">
        <v>99</v>
      </c>
      <c r="G12" s="34">
        <v>99</v>
      </c>
      <c r="H12" s="34">
        <v>97</v>
      </c>
      <c r="I12" s="34">
        <v>98</v>
      </c>
      <c r="J12" s="34">
        <v>99</v>
      </c>
      <c r="K12" s="34">
        <v>97</v>
      </c>
      <c r="L12" s="34"/>
      <c r="M12" s="34"/>
      <c r="N12" s="34"/>
      <c r="O12" s="34">
        <f t="shared" si="0"/>
        <v>99</v>
      </c>
      <c r="P12" s="34">
        <f t="shared" si="1"/>
        <v>97</v>
      </c>
      <c r="Q12" s="34">
        <f t="shared" si="2"/>
        <v>98</v>
      </c>
      <c r="R12" s="43">
        <v>100</v>
      </c>
      <c r="S12" s="128">
        <f t="shared" si="3"/>
        <v>5</v>
      </c>
    </row>
    <row r="13" spans="1:21" s="7" customFormat="1">
      <c r="A13" s="209"/>
      <c r="B13" s="129" t="s">
        <v>23</v>
      </c>
      <c r="C13" s="34">
        <v>100</v>
      </c>
      <c r="D13" s="34">
        <v>96</v>
      </c>
      <c r="E13" s="188">
        <v>99</v>
      </c>
      <c r="F13" s="34">
        <v>99</v>
      </c>
      <c r="G13" s="34">
        <v>100</v>
      </c>
      <c r="H13" s="34">
        <v>98</v>
      </c>
      <c r="I13" s="34">
        <v>99</v>
      </c>
      <c r="J13" s="34">
        <v>98</v>
      </c>
      <c r="K13" s="34">
        <v>99</v>
      </c>
      <c r="L13" s="34"/>
      <c r="M13" s="34"/>
      <c r="N13" s="34"/>
      <c r="O13" s="34">
        <f t="shared" si="0"/>
        <v>100</v>
      </c>
      <c r="P13" s="34">
        <f t="shared" si="1"/>
        <v>96</v>
      </c>
      <c r="Q13" s="34">
        <f t="shared" si="2"/>
        <v>98.666666666666671</v>
      </c>
      <c r="R13" s="43">
        <v>100</v>
      </c>
      <c r="S13" s="128">
        <f t="shared" si="3"/>
        <v>3</v>
      </c>
    </row>
    <row r="14" spans="1:21" s="7" customFormat="1">
      <c r="A14" s="210"/>
      <c r="B14" s="130" t="s">
        <v>24</v>
      </c>
      <c r="C14" s="37">
        <v>98</v>
      </c>
      <c r="D14" s="37">
        <v>98</v>
      </c>
      <c r="E14" s="189">
        <v>96</v>
      </c>
      <c r="F14" s="37">
        <v>99</v>
      </c>
      <c r="G14" s="37">
        <v>99</v>
      </c>
      <c r="H14" s="37">
        <v>100</v>
      </c>
      <c r="I14" s="37">
        <v>98</v>
      </c>
      <c r="J14" s="37">
        <v>100</v>
      </c>
      <c r="K14" s="37">
        <v>99</v>
      </c>
      <c r="L14" s="37"/>
      <c r="M14" s="37"/>
      <c r="N14" s="37"/>
      <c r="O14" s="37">
        <f t="shared" si="0"/>
        <v>100</v>
      </c>
      <c r="P14" s="37">
        <f t="shared" si="1"/>
        <v>96</v>
      </c>
      <c r="Q14" s="37">
        <f t="shared" si="2"/>
        <v>98.555555555555557</v>
      </c>
      <c r="R14" s="131">
        <v>100</v>
      </c>
      <c r="S14" s="132">
        <f t="shared" si="3"/>
        <v>4</v>
      </c>
    </row>
    <row r="15" spans="1:21" s="25" customFormat="1" ht="15" customHeight="1">
      <c r="A15" s="218" t="s">
        <v>54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</row>
    <row r="16" spans="1:21" s="26" customFormat="1"/>
    <row r="37" spans="1:18" ht="18.75">
      <c r="A37" s="208" t="s">
        <v>15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6" activePane="bottomLeft" state="frozen"/>
      <selection pane="bottomLeft" activeCell="G17" sqref="G17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71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52</v>
      </c>
      <c r="D4" s="233"/>
      <c r="E4" s="233"/>
      <c r="F4" s="233"/>
      <c r="G4" s="233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1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1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99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0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54" t="s">
        <v>43</v>
      </c>
      <c r="B13" s="166"/>
      <c r="C13" s="167"/>
      <c r="D13" s="160"/>
      <c r="E13" s="69" t="s">
        <v>60</v>
      </c>
      <c r="F13" s="176"/>
      <c r="G13" s="177"/>
      <c r="H13" s="158"/>
      <c r="I13" s="67"/>
      <c r="J13" s="67"/>
      <c r="K13" s="67"/>
      <c r="L13" s="67"/>
      <c r="M13" s="67"/>
      <c r="N13" s="67"/>
    </row>
    <row r="14" spans="1:14" s="79" customFormat="1" ht="21" customHeight="1">
      <c r="A14" s="243" t="s">
        <v>33</v>
      </c>
      <c r="B14" s="244"/>
      <c r="C14" s="245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71" t="s">
        <v>42</v>
      </c>
      <c r="B15" s="166"/>
      <c r="C15" s="167"/>
      <c r="D15" s="160"/>
      <c r="E15" s="69" t="s">
        <v>60</v>
      </c>
      <c r="F15" s="199"/>
      <c r="G15" s="177"/>
      <c r="H15" s="71"/>
    </row>
    <row r="16" spans="1:14" s="79" customFormat="1" ht="21" customHeight="1">
      <c r="A16" s="243" t="s">
        <v>37</v>
      </c>
      <c r="B16" s="244"/>
      <c r="C16" s="245"/>
      <c r="D16" s="61">
        <f>COUNTA(D15:D15)</f>
        <v>0</v>
      </c>
      <c r="E16" s="75"/>
      <c r="F16" s="81"/>
      <c r="G16" s="99"/>
      <c r="H16" s="134"/>
    </row>
    <row r="17" spans="1:8" s="79" customFormat="1" ht="150" customHeight="1">
      <c r="A17" s="123" t="s">
        <v>39</v>
      </c>
      <c r="B17" s="152">
        <v>1</v>
      </c>
      <c r="C17" s="147" t="s">
        <v>84</v>
      </c>
      <c r="D17" s="147" t="s">
        <v>85</v>
      </c>
      <c r="E17" s="69"/>
      <c r="F17" s="205"/>
      <c r="G17" s="177">
        <v>46015</v>
      </c>
      <c r="H17" s="71">
        <v>46021</v>
      </c>
    </row>
    <row r="18" spans="1:8" s="79" customFormat="1" ht="21" customHeight="1">
      <c r="A18" s="243" t="s">
        <v>36</v>
      </c>
      <c r="B18" s="244"/>
      <c r="C18" s="245"/>
      <c r="D18" s="61">
        <f>COUNTA(D17)</f>
        <v>1</v>
      </c>
      <c r="E18" s="75"/>
      <c r="F18" s="81"/>
      <c r="G18" s="99"/>
      <c r="H18" s="78"/>
    </row>
    <row r="19" spans="1:8" s="79" customFormat="1" ht="150" customHeight="1">
      <c r="A19" s="92" t="s">
        <v>40</v>
      </c>
      <c r="B19" s="150"/>
      <c r="C19" s="151"/>
      <c r="D19" s="151"/>
      <c r="E19" s="69" t="s">
        <v>60</v>
      </c>
      <c r="F19" s="199"/>
      <c r="G19" s="107"/>
      <c r="H19" s="71"/>
    </row>
    <row r="20" spans="1:8" s="79" customFormat="1" ht="21" customHeight="1">
      <c r="A20" s="243" t="s">
        <v>35</v>
      </c>
      <c r="B20" s="244"/>
      <c r="C20" s="245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85" t="s">
        <v>41</v>
      </c>
      <c r="B21" s="112"/>
      <c r="C21" s="87"/>
      <c r="D21" s="87"/>
      <c r="E21" s="69" t="s">
        <v>60</v>
      </c>
      <c r="F21" s="101"/>
      <c r="G21" s="107"/>
      <c r="H21" s="98"/>
    </row>
    <row r="22" spans="1:8" s="79" customFormat="1" ht="21" customHeight="1">
      <c r="A22" s="243" t="s">
        <v>34</v>
      </c>
      <c r="B22" s="244"/>
      <c r="C22" s="245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AC20" sqref="AC20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07" t="s">
        <v>0</v>
      </c>
      <c r="B1" s="207"/>
      <c r="C1" s="207"/>
      <c r="D1" s="207"/>
      <c r="E1" s="207"/>
      <c r="F1" s="207"/>
      <c r="G1" s="207"/>
      <c r="H1" s="4"/>
      <c r="N1" s="4"/>
      <c r="P1" s="4" t="s">
        <v>67</v>
      </c>
      <c r="Q1" s="4"/>
      <c r="R1" s="4"/>
      <c r="S1" s="4"/>
    </row>
    <row r="2" spans="1:19" s="1" customFormat="1" ht="15">
      <c r="A2" s="207" t="s">
        <v>1</v>
      </c>
      <c r="B2" s="207"/>
      <c r="C2" s="207"/>
      <c r="D2" s="207"/>
      <c r="E2" s="207"/>
      <c r="F2" s="207"/>
      <c r="G2" s="207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06" t="s">
        <v>56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09" t="s">
        <v>55</v>
      </c>
      <c r="B9" s="211" t="s">
        <v>16</v>
      </c>
      <c r="C9" s="213" t="s">
        <v>63</v>
      </c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5"/>
      <c r="R9" s="216" t="s">
        <v>68</v>
      </c>
      <c r="S9" s="27"/>
    </row>
    <row r="10" spans="1:19" s="7" customFormat="1" ht="21" customHeight="1">
      <c r="A10" s="209"/>
      <c r="B10" s="212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17"/>
      <c r="S10" s="27"/>
    </row>
    <row r="11" spans="1:19" s="7" customFormat="1" ht="14.45" customHeight="1">
      <c r="A11" s="209"/>
      <c r="B11" s="9" t="s">
        <v>18</v>
      </c>
      <c r="C11" s="40">
        <v>0</v>
      </c>
      <c r="D11" s="42">
        <v>1</v>
      </c>
      <c r="E11" s="184">
        <v>4</v>
      </c>
      <c r="F11" s="40">
        <v>2</v>
      </c>
      <c r="G11" s="40">
        <v>3</v>
      </c>
      <c r="H11" s="40">
        <v>3</v>
      </c>
      <c r="I11" s="40">
        <v>3</v>
      </c>
      <c r="J11" s="40">
        <v>1</v>
      </c>
      <c r="K11" s="40">
        <v>1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18</v>
      </c>
      <c r="R11" s="44">
        <v>0</v>
      </c>
      <c r="S11" s="24"/>
    </row>
    <row r="12" spans="1:19" s="7" customFormat="1">
      <c r="A12" s="209"/>
      <c r="B12" s="10" t="s">
        <v>19</v>
      </c>
      <c r="C12" s="42">
        <v>2</v>
      </c>
      <c r="D12" s="42">
        <v>2</v>
      </c>
      <c r="E12" s="185">
        <v>1</v>
      </c>
      <c r="F12" s="42">
        <v>1</v>
      </c>
      <c r="G12" s="42">
        <v>0</v>
      </c>
      <c r="H12" s="42">
        <v>1</v>
      </c>
      <c r="I12" s="42">
        <v>1</v>
      </c>
      <c r="J12" s="42">
        <v>2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10</v>
      </c>
      <c r="R12" s="45">
        <v>0</v>
      </c>
      <c r="S12" s="24"/>
    </row>
    <row r="13" spans="1:19" s="7" customFormat="1">
      <c r="A13" s="209"/>
      <c r="B13" s="10" t="s">
        <v>20</v>
      </c>
      <c r="C13" s="42">
        <v>0</v>
      </c>
      <c r="D13" s="42">
        <v>2</v>
      </c>
      <c r="E13" s="185">
        <v>0</v>
      </c>
      <c r="F13" s="42">
        <v>3</v>
      </c>
      <c r="G13" s="42">
        <v>0</v>
      </c>
      <c r="H13" s="42">
        <v>2</v>
      </c>
      <c r="I13" s="42">
        <v>1</v>
      </c>
      <c r="J13" s="42">
        <v>1</v>
      </c>
      <c r="K13" s="42">
        <v>1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10</v>
      </c>
      <c r="R13" s="45">
        <v>0</v>
      </c>
      <c r="S13" s="24"/>
    </row>
    <row r="14" spans="1:19" s="7" customFormat="1">
      <c r="A14" s="209"/>
      <c r="B14" s="10" t="s">
        <v>21</v>
      </c>
      <c r="C14" s="42">
        <v>3</v>
      </c>
      <c r="D14" s="42">
        <v>4</v>
      </c>
      <c r="E14" s="185">
        <v>1</v>
      </c>
      <c r="F14" s="42">
        <v>3</v>
      </c>
      <c r="G14" s="42">
        <v>2</v>
      </c>
      <c r="H14" s="42">
        <v>2</v>
      </c>
      <c r="I14" s="42">
        <v>1</v>
      </c>
      <c r="J14" s="42">
        <v>0</v>
      </c>
      <c r="K14" s="42">
        <v>2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18</v>
      </c>
      <c r="R14" s="45">
        <v>0</v>
      </c>
      <c r="S14" s="24"/>
    </row>
    <row r="15" spans="1:19" s="7" customFormat="1">
      <c r="A15" s="209"/>
      <c r="B15" s="10" t="s">
        <v>22</v>
      </c>
      <c r="C15" s="42">
        <v>3</v>
      </c>
      <c r="D15" s="42">
        <v>2</v>
      </c>
      <c r="E15" s="185">
        <v>2</v>
      </c>
      <c r="F15" s="42">
        <v>1</v>
      </c>
      <c r="G15" s="42">
        <v>1</v>
      </c>
      <c r="H15" s="42">
        <v>2</v>
      </c>
      <c r="I15" s="42">
        <v>2</v>
      </c>
      <c r="J15" s="42">
        <v>1</v>
      </c>
      <c r="K15" s="42">
        <v>3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17</v>
      </c>
      <c r="R15" s="45">
        <v>0</v>
      </c>
      <c r="S15" s="24"/>
    </row>
    <row r="16" spans="1:19" s="7" customFormat="1">
      <c r="A16" s="209"/>
      <c r="B16" s="10" t="s">
        <v>23</v>
      </c>
      <c r="C16" s="42">
        <v>0</v>
      </c>
      <c r="D16" s="42">
        <v>4</v>
      </c>
      <c r="E16" s="185">
        <v>1</v>
      </c>
      <c r="F16" s="42">
        <v>1</v>
      </c>
      <c r="G16" s="42">
        <v>0</v>
      </c>
      <c r="H16" s="42">
        <v>2</v>
      </c>
      <c r="I16" s="42">
        <v>1</v>
      </c>
      <c r="J16" s="42">
        <v>2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11</v>
      </c>
      <c r="R16" s="45">
        <v>0</v>
      </c>
      <c r="S16" s="24"/>
    </row>
    <row r="17" spans="1:19" s="7" customFormat="1">
      <c r="A17" s="209"/>
      <c r="B17" s="21" t="s">
        <v>24</v>
      </c>
      <c r="C17" s="135">
        <v>2</v>
      </c>
      <c r="D17" s="135">
        <v>2</v>
      </c>
      <c r="E17" s="186">
        <v>4</v>
      </c>
      <c r="F17" s="135">
        <v>1</v>
      </c>
      <c r="G17" s="135">
        <v>1</v>
      </c>
      <c r="H17" s="135">
        <v>0</v>
      </c>
      <c r="I17" s="135">
        <v>2</v>
      </c>
      <c r="J17" s="135">
        <v>0</v>
      </c>
      <c r="K17" s="135">
        <v>1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45">
        <f t="shared" si="0"/>
        <v>13</v>
      </c>
      <c r="R17" s="136">
        <v>0</v>
      </c>
      <c r="S17" s="24"/>
    </row>
    <row r="18" spans="1:19" s="26" customFormat="1"/>
    <row r="39" spans="1:18" ht="18.75">
      <c r="A39" s="208" t="s">
        <v>15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S20" sqref="AS20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6" t="s">
        <v>67</v>
      </c>
      <c r="BJ1" s="226"/>
      <c r="BK1" s="226"/>
      <c r="BL1" s="226"/>
      <c r="BM1" s="226"/>
      <c r="BN1" s="226"/>
      <c r="BO1" s="226"/>
    </row>
    <row r="2" spans="1:67" s="1" customFormat="1" ht="1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6" t="s">
        <v>62</v>
      </c>
      <c r="BJ2" s="226"/>
      <c r="BK2" s="226"/>
      <c r="BL2" s="226"/>
      <c r="BM2" s="226"/>
      <c r="BN2" s="226"/>
      <c r="BO2" s="226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06" t="s">
        <v>66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09" t="s">
        <v>14</v>
      </c>
      <c r="B6" s="224" t="s">
        <v>16</v>
      </c>
      <c r="C6" s="227" t="s">
        <v>61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9"/>
    </row>
    <row r="7" spans="1:67" s="12" customFormat="1" ht="14.45" customHeight="1">
      <c r="A7" s="209"/>
      <c r="B7" s="224"/>
      <c r="C7" s="221">
        <v>4</v>
      </c>
      <c r="D7" s="222"/>
      <c r="E7" s="222"/>
      <c r="F7" s="222"/>
      <c r="G7" s="223"/>
      <c r="H7" s="221">
        <v>5</v>
      </c>
      <c r="I7" s="222"/>
      <c r="J7" s="222"/>
      <c r="K7" s="222"/>
      <c r="L7" s="223"/>
      <c r="M7" s="221">
        <v>6</v>
      </c>
      <c r="N7" s="222"/>
      <c r="O7" s="222"/>
      <c r="P7" s="222"/>
      <c r="Q7" s="223"/>
      <c r="R7" s="221">
        <v>7</v>
      </c>
      <c r="S7" s="222"/>
      <c r="T7" s="222"/>
      <c r="U7" s="222"/>
      <c r="V7" s="223"/>
      <c r="W7" s="221">
        <v>8</v>
      </c>
      <c r="X7" s="222"/>
      <c r="Y7" s="222"/>
      <c r="Z7" s="222"/>
      <c r="AA7" s="223"/>
      <c r="AB7" s="222">
        <v>9</v>
      </c>
      <c r="AC7" s="222"/>
      <c r="AD7" s="222"/>
      <c r="AE7" s="222"/>
      <c r="AF7" s="223"/>
      <c r="AG7" s="221">
        <v>10</v>
      </c>
      <c r="AH7" s="222"/>
      <c r="AI7" s="222"/>
      <c r="AJ7" s="222"/>
      <c r="AK7" s="223"/>
      <c r="AL7" s="221">
        <v>11</v>
      </c>
      <c r="AM7" s="222"/>
      <c r="AN7" s="222"/>
      <c r="AO7" s="222"/>
      <c r="AP7" s="223"/>
      <c r="AQ7" s="221">
        <v>12</v>
      </c>
      <c r="AR7" s="222"/>
      <c r="AS7" s="222"/>
      <c r="AT7" s="222"/>
      <c r="AU7" s="222"/>
      <c r="AV7" s="221">
        <v>1</v>
      </c>
      <c r="AW7" s="222"/>
      <c r="AX7" s="222"/>
      <c r="AY7" s="222"/>
      <c r="AZ7" s="223"/>
      <c r="BA7" s="222">
        <v>2</v>
      </c>
      <c r="BB7" s="222"/>
      <c r="BC7" s="222"/>
      <c r="BD7" s="222"/>
      <c r="BE7" s="222"/>
      <c r="BF7" s="221">
        <v>3</v>
      </c>
      <c r="BG7" s="222"/>
      <c r="BH7" s="222"/>
      <c r="BI7" s="222"/>
      <c r="BJ7" s="223"/>
      <c r="BK7" s="230" t="s">
        <v>31</v>
      </c>
      <c r="BL7" s="231"/>
      <c r="BM7" s="231"/>
      <c r="BN7" s="231"/>
      <c r="BO7" s="231"/>
    </row>
    <row r="8" spans="1:67" s="12" customFormat="1" ht="14.45" customHeight="1">
      <c r="A8" s="209"/>
      <c r="B8" s="225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09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1</v>
      </c>
      <c r="L9" s="46">
        <v>0</v>
      </c>
      <c r="M9" s="179">
        <v>2</v>
      </c>
      <c r="N9" s="180">
        <v>0</v>
      </c>
      <c r="O9" s="180">
        <v>0</v>
      </c>
      <c r="P9" s="180">
        <v>2</v>
      </c>
      <c r="Q9" s="180">
        <v>0</v>
      </c>
      <c r="R9" s="47">
        <v>0</v>
      </c>
      <c r="S9" s="46">
        <v>1</v>
      </c>
      <c r="T9" s="46">
        <v>1</v>
      </c>
      <c r="U9" s="46">
        <v>0</v>
      </c>
      <c r="V9" s="46">
        <v>0</v>
      </c>
      <c r="W9" s="47">
        <v>1</v>
      </c>
      <c r="X9" s="46">
        <v>0</v>
      </c>
      <c r="Y9" s="46">
        <v>1</v>
      </c>
      <c r="Z9" s="46">
        <v>1</v>
      </c>
      <c r="AA9" s="46">
        <v>0</v>
      </c>
      <c r="AB9" s="47">
        <v>0</v>
      </c>
      <c r="AC9" s="46">
        <v>3</v>
      </c>
      <c r="AD9" s="46">
        <v>0</v>
      </c>
      <c r="AE9" s="46">
        <v>0</v>
      </c>
      <c r="AF9" s="46">
        <v>0</v>
      </c>
      <c r="AG9" s="47">
        <v>0</v>
      </c>
      <c r="AH9" s="46">
        <v>2</v>
      </c>
      <c r="AI9" s="46">
        <v>1</v>
      </c>
      <c r="AJ9" s="46">
        <v>0</v>
      </c>
      <c r="AK9" s="46">
        <v>0</v>
      </c>
      <c r="AL9" s="47">
        <v>0</v>
      </c>
      <c r="AM9" s="46">
        <v>1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1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3</v>
      </c>
      <c r="BL9" s="33">
        <f>D9+I9+N9+S9+X9+AC9+AH9+AM9+AR9+AW9+BB9+BG9</f>
        <v>7</v>
      </c>
      <c r="BM9" s="33">
        <f>E9+J9+O9+T9+Y9+AD9+AI9+AN9+AS9+AX9+BC9+BH9</f>
        <v>4</v>
      </c>
      <c r="BN9" s="33">
        <f>F9+K9+P9+U9+Z9+AE9+AJ9+AO9+AT9+AY9+BD9+BI9</f>
        <v>4</v>
      </c>
      <c r="BO9" s="33">
        <f>G9+L9+Q9+V9+AA9+AF9+AK9+AP9+AU9+AZ9+BE9+BJ9</f>
        <v>0</v>
      </c>
    </row>
    <row r="10" spans="1:67" s="7" customFormat="1">
      <c r="A10" s="209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1</v>
      </c>
      <c r="I10" s="46">
        <v>1</v>
      </c>
      <c r="J10" s="46">
        <v>0</v>
      </c>
      <c r="K10" s="46">
        <v>0</v>
      </c>
      <c r="L10" s="46">
        <v>0</v>
      </c>
      <c r="M10" s="179">
        <v>0</v>
      </c>
      <c r="N10" s="180">
        <v>2</v>
      </c>
      <c r="O10" s="180">
        <v>0</v>
      </c>
      <c r="P10" s="180">
        <v>0</v>
      </c>
      <c r="Q10" s="180">
        <v>0</v>
      </c>
      <c r="R10" s="47">
        <v>1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1</v>
      </c>
      <c r="AE10" s="46">
        <v>0</v>
      </c>
      <c r="AF10" s="46">
        <v>0</v>
      </c>
      <c r="AG10" s="47">
        <v>0</v>
      </c>
      <c r="AH10" s="46">
        <v>1</v>
      </c>
      <c r="AI10" s="46">
        <v>0</v>
      </c>
      <c r="AJ10" s="46">
        <v>0</v>
      </c>
      <c r="AK10" s="46">
        <v>0</v>
      </c>
      <c r="AL10" s="47">
        <v>0</v>
      </c>
      <c r="AM10" s="46">
        <v>2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2</v>
      </c>
      <c r="BL10" s="36">
        <f t="shared" ref="BL10:BL15" si="1">D10+I10+N10+S10+X10+AC10+AH10+AM10+AR10+AW10+BB10+BG10</f>
        <v>8</v>
      </c>
      <c r="BM10" s="36">
        <f t="shared" ref="BM10:BM15" si="2">E10+J10+O10+T10+Y10+AD10+AI10+AN10+AS10+AX10+BC10+BH10</f>
        <v>1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09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>
        <v>0</v>
      </c>
      <c r="J11" s="46">
        <v>0</v>
      </c>
      <c r="K11" s="46">
        <v>1</v>
      </c>
      <c r="L11" s="46">
        <v>0</v>
      </c>
      <c r="M11" s="179">
        <v>0</v>
      </c>
      <c r="N11" s="180">
        <v>0</v>
      </c>
      <c r="O11" s="180">
        <v>0</v>
      </c>
      <c r="P11" s="180">
        <v>0</v>
      </c>
      <c r="Q11" s="180">
        <v>0</v>
      </c>
      <c r="R11" s="47">
        <v>1</v>
      </c>
      <c r="S11" s="46">
        <v>1</v>
      </c>
      <c r="T11" s="46">
        <v>0</v>
      </c>
      <c r="U11" s="46">
        <v>1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2</v>
      </c>
      <c r="AD11" s="46">
        <v>0</v>
      </c>
      <c r="AE11" s="46">
        <v>0</v>
      </c>
      <c r="AF11" s="46">
        <v>0</v>
      </c>
      <c r="AG11" s="47">
        <v>0</v>
      </c>
      <c r="AH11" s="46">
        <v>1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1</v>
      </c>
      <c r="AO11" s="46">
        <v>0</v>
      </c>
      <c r="AP11" s="46">
        <v>0</v>
      </c>
      <c r="AQ11" s="47">
        <v>0</v>
      </c>
      <c r="AR11" s="46">
        <v>1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2</v>
      </c>
      <c r="BL11" s="36">
        <f t="shared" si="1"/>
        <v>5</v>
      </c>
      <c r="BM11" s="36">
        <f t="shared" si="2"/>
        <v>1</v>
      </c>
      <c r="BN11" s="36">
        <f t="shared" si="3"/>
        <v>2</v>
      </c>
      <c r="BO11" s="36">
        <f t="shared" si="4"/>
        <v>0</v>
      </c>
    </row>
    <row r="12" spans="1:67" s="7" customFormat="1">
      <c r="A12" s="209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2</v>
      </c>
      <c r="I12" s="46">
        <v>2</v>
      </c>
      <c r="J12" s="46">
        <v>0</v>
      </c>
      <c r="K12" s="46">
        <v>0</v>
      </c>
      <c r="L12" s="46">
        <v>0</v>
      </c>
      <c r="M12" s="179">
        <v>0</v>
      </c>
      <c r="N12" s="180">
        <v>2</v>
      </c>
      <c r="O12" s="180">
        <v>0</v>
      </c>
      <c r="P12" s="180">
        <v>0</v>
      </c>
      <c r="Q12" s="180">
        <v>0</v>
      </c>
      <c r="R12" s="47">
        <v>0</v>
      </c>
      <c r="S12" s="46">
        <v>3</v>
      </c>
      <c r="T12" s="46">
        <v>0</v>
      </c>
      <c r="U12" s="46">
        <v>0</v>
      </c>
      <c r="V12" s="46">
        <v>0</v>
      </c>
      <c r="W12" s="47">
        <v>0</v>
      </c>
      <c r="X12" s="46">
        <v>1</v>
      </c>
      <c r="Y12" s="46">
        <v>1</v>
      </c>
      <c r="Z12" s="46">
        <v>0</v>
      </c>
      <c r="AA12" s="46">
        <v>0</v>
      </c>
      <c r="AB12" s="47">
        <v>0</v>
      </c>
      <c r="AC12" s="46">
        <v>1</v>
      </c>
      <c r="AD12" s="46">
        <v>1</v>
      </c>
      <c r="AE12" s="46">
        <v>0</v>
      </c>
      <c r="AF12" s="46">
        <v>0</v>
      </c>
      <c r="AG12" s="47">
        <v>0</v>
      </c>
      <c r="AH12" s="46">
        <v>1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2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2</v>
      </c>
      <c r="BL12" s="36">
        <f t="shared" si="1"/>
        <v>13</v>
      </c>
      <c r="BM12" s="36">
        <f t="shared" si="2"/>
        <v>2</v>
      </c>
      <c r="BN12" s="36">
        <f t="shared" si="3"/>
        <v>2</v>
      </c>
      <c r="BO12" s="36">
        <f t="shared" si="4"/>
        <v>0</v>
      </c>
    </row>
    <row r="13" spans="1:67" s="7" customFormat="1">
      <c r="A13" s="209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1</v>
      </c>
      <c r="J13" s="46">
        <v>1</v>
      </c>
      <c r="K13" s="46">
        <v>0</v>
      </c>
      <c r="L13" s="46">
        <v>0</v>
      </c>
      <c r="M13" s="179">
        <v>0</v>
      </c>
      <c r="N13" s="180">
        <v>2</v>
      </c>
      <c r="O13" s="180">
        <v>0</v>
      </c>
      <c r="P13" s="180">
        <v>0</v>
      </c>
      <c r="Q13" s="180">
        <v>0</v>
      </c>
      <c r="R13" s="47">
        <v>0</v>
      </c>
      <c r="S13" s="46">
        <v>0</v>
      </c>
      <c r="T13" s="46">
        <v>1</v>
      </c>
      <c r="U13" s="46">
        <v>0</v>
      </c>
      <c r="V13" s="46">
        <v>0</v>
      </c>
      <c r="W13" s="47">
        <v>0</v>
      </c>
      <c r="X13" s="46">
        <v>1</v>
      </c>
      <c r="Y13" s="46">
        <v>0</v>
      </c>
      <c r="Z13" s="46">
        <v>0</v>
      </c>
      <c r="AA13" s="46">
        <v>0</v>
      </c>
      <c r="AB13" s="47">
        <v>0</v>
      </c>
      <c r="AC13" s="46">
        <v>1</v>
      </c>
      <c r="AD13" s="46">
        <v>1</v>
      </c>
      <c r="AE13" s="46">
        <v>1</v>
      </c>
      <c r="AF13" s="46">
        <v>0</v>
      </c>
      <c r="AG13" s="47">
        <v>0</v>
      </c>
      <c r="AH13" s="46">
        <v>1</v>
      </c>
      <c r="AI13" s="46">
        <v>1</v>
      </c>
      <c r="AJ13" s="46">
        <v>0</v>
      </c>
      <c r="AK13" s="46">
        <v>0</v>
      </c>
      <c r="AL13" s="47">
        <v>0</v>
      </c>
      <c r="AM13" s="46">
        <v>0</v>
      </c>
      <c r="AN13" s="46">
        <v>1</v>
      </c>
      <c r="AO13" s="46">
        <v>0</v>
      </c>
      <c r="AP13" s="46">
        <v>0</v>
      </c>
      <c r="AQ13" s="47">
        <v>0</v>
      </c>
      <c r="AR13" s="46">
        <v>1</v>
      </c>
      <c r="AS13" s="46">
        <v>2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7</v>
      </c>
      <c r="BM13" s="36">
        <f t="shared" si="2"/>
        <v>9</v>
      </c>
      <c r="BN13" s="36">
        <f t="shared" si="3"/>
        <v>2</v>
      </c>
      <c r="BO13" s="36">
        <f t="shared" si="4"/>
        <v>0</v>
      </c>
    </row>
    <row r="14" spans="1:67" s="7" customFormat="1">
      <c r="A14" s="209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3</v>
      </c>
      <c r="J14" s="46">
        <v>0</v>
      </c>
      <c r="K14" s="46">
        <v>1</v>
      </c>
      <c r="L14" s="46">
        <v>0</v>
      </c>
      <c r="M14" s="179">
        <v>0</v>
      </c>
      <c r="N14" s="180">
        <v>1</v>
      </c>
      <c r="O14" s="180">
        <v>0</v>
      </c>
      <c r="P14" s="180">
        <v>0</v>
      </c>
      <c r="Q14" s="180">
        <v>0</v>
      </c>
      <c r="R14" s="47">
        <v>0</v>
      </c>
      <c r="S14" s="46">
        <v>1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1</v>
      </c>
      <c r="AC14" s="46">
        <v>0</v>
      </c>
      <c r="AD14" s="46">
        <v>1</v>
      </c>
      <c r="AE14" s="46">
        <v>0</v>
      </c>
      <c r="AF14" s="46">
        <v>0</v>
      </c>
      <c r="AG14" s="47">
        <v>0</v>
      </c>
      <c r="AH14" s="46">
        <v>1</v>
      </c>
      <c r="AI14" s="46">
        <v>0</v>
      </c>
      <c r="AJ14" s="46">
        <v>0</v>
      </c>
      <c r="AK14" s="46">
        <v>0</v>
      </c>
      <c r="AL14" s="47">
        <v>0</v>
      </c>
      <c r="AM14" s="46">
        <v>2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1</v>
      </c>
      <c r="BL14" s="36">
        <f t="shared" si="1"/>
        <v>8</v>
      </c>
      <c r="BM14" s="36">
        <f t="shared" si="2"/>
        <v>1</v>
      </c>
      <c r="BN14" s="36">
        <f t="shared" si="3"/>
        <v>1</v>
      </c>
      <c r="BO14" s="36">
        <f t="shared" si="4"/>
        <v>0</v>
      </c>
    </row>
    <row r="15" spans="1:67" s="7" customFormat="1">
      <c r="A15" s="209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1</v>
      </c>
      <c r="I15" s="49">
        <v>1</v>
      </c>
      <c r="J15" s="49">
        <v>0</v>
      </c>
      <c r="K15" s="49">
        <v>0</v>
      </c>
      <c r="L15" s="50">
        <v>0</v>
      </c>
      <c r="M15" s="181">
        <v>0</v>
      </c>
      <c r="N15" s="182">
        <v>2</v>
      </c>
      <c r="O15" s="182">
        <v>1</v>
      </c>
      <c r="P15" s="182">
        <v>1</v>
      </c>
      <c r="Q15" s="183">
        <v>0</v>
      </c>
      <c r="R15" s="48">
        <v>0</v>
      </c>
      <c r="S15" s="49">
        <v>1</v>
      </c>
      <c r="T15" s="49">
        <v>0</v>
      </c>
      <c r="U15" s="49">
        <v>0</v>
      </c>
      <c r="V15" s="50">
        <v>0</v>
      </c>
      <c r="W15" s="48">
        <v>0</v>
      </c>
      <c r="X15" s="49">
        <v>1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1</v>
      </c>
      <c r="AI15" s="49">
        <v>0</v>
      </c>
      <c r="AJ15" s="49">
        <v>1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1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1</v>
      </c>
      <c r="BL15" s="39">
        <f t="shared" si="1"/>
        <v>8</v>
      </c>
      <c r="BM15" s="39">
        <f t="shared" si="2"/>
        <v>2</v>
      </c>
      <c r="BN15" s="39">
        <f t="shared" si="3"/>
        <v>2</v>
      </c>
      <c r="BO15" s="39">
        <f t="shared" si="4"/>
        <v>0</v>
      </c>
    </row>
    <row r="16" spans="1:67">
      <c r="BK16" s="31">
        <f>SUM(BK9:BK15)</f>
        <v>11</v>
      </c>
      <c r="BL16" s="31">
        <f>SUM(BL9:BL15)</f>
        <v>56</v>
      </c>
      <c r="BM16" s="31">
        <f>SUM(BM9:BM15)</f>
        <v>20</v>
      </c>
      <c r="BN16" s="31">
        <f>SUM(BN9:BN15)</f>
        <v>13</v>
      </c>
      <c r="BO16" s="31">
        <f>SUM(BO9:BO15)</f>
        <v>0</v>
      </c>
    </row>
  </sheetData>
  <mergeCells count="21"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  <mergeCell ref="H7:L7"/>
    <mergeCell ref="B6:B8"/>
    <mergeCell ref="M7:Q7"/>
    <mergeCell ref="BF7:BJ7"/>
    <mergeCell ref="AG7:AK7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tabSelected="1" zoomScaleNormal="100" workbookViewId="0">
      <pane ySplit="12" topLeftCell="A16" activePane="bottomLeft" state="frozen"/>
      <selection activeCell="A3" sqref="A1:A3 A1 DV97:HX43041 A1:A39 A1:DW1 N1:U2 A1:IV3 A1 DV145:HX43089 A1:A39 A1:DX1 N1:U2 A1:IV3 A1 DV193:HX43137 A1:A39 A1:EF1 N1:U2 A1:IV3 A1"/>
      <selection pane="bottomLeft" activeCell="G9" sqref="G9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86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>
      <c r="G3" s="51"/>
    </row>
    <row r="4" spans="1:14" ht="18.75">
      <c r="C4" s="233" t="s">
        <v>46</v>
      </c>
      <c r="D4" s="233"/>
      <c r="E4" s="233"/>
      <c r="F4" s="233"/>
      <c r="G4" s="233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1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1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99</v>
      </c>
    </row>
    <row r="10" spans="1:14" s="64" customFormat="1" ht="15.75">
      <c r="A10" s="246" t="s">
        <v>32</v>
      </c>
      <c r="B10" s="246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0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13" t="s">
        <v>43</v>
      </c>
      <c r="B13" s="68"/>
      <c r="C13" s="191"/>
      <c r="D13" s="133"/>
      <c r="E13" s="69" t="s">
        <v>60</v>
      </c>
      <c r="F13" s="196"/>
      <c r="G13" s="193"/>
      <c r="H13" s="71"/>
      <c r="I13" s="67"/>
      <c r="J13" s="67"/>
      <c r="K13" s="67"/>
      <c r="L13" s="67"/>
      <c r="M13" s="67"/>
      <c r="N13" s="67"/>
    </row>
    <row r="14" spans="1:14" s="79" customFormat="1" ht="21" customHeight="1">
      <c r="A14" s="243" t="s">
        <v>33</v>
      </c>
      <c r="B14" s="244"/>
      <c r="C14" s="245"/>
      <c r="D14" s="61">
        <f>COUNTA(D13)</f>
        <v>0</v>
      </c>
      <c r="E14" s="75"/>
      <c r="F14" s="76"/>
      <c r="G14" s="77"/>
      <c r="H14" s="78"/>
    </row>
    <row r="15" spans="1:14" s="79" customFormat="1" ht="149.25" customHeight="1">
      <c r="A15" s="200" t="s">
        <v>38</v>
      </c>
      <c r="B15" s="149"/>
      <c r="C15" s="148"/>
      <c r="D15" s="148"/>
      <c r="E15" s="69" t="s">
        <v>60</v>
      </c>
      <c r="F15" s="199"/>
      <c r="G15" s="201"/>
      <c r="H15" s="71"/>
    </row>
    <row r="16" spans="1:14" s="79" customFormat="1" ht="21" customHeight="1">
      <c r="A16" s="243" t="s">
        <v>37</v>
      </c>
      <c r="B16" s="244"/>
      <c r="C16" s="245"/>
      <c r="D16" s="61">
        <f>COUNTA(D15:D15)</f>
        <v>0</v>
      </c>
      <c r="E16" s="75"/>
      <c r="F16" s="194"/>
      <c r="G16" s="195"/>
      <c r="H16" s="78"/>
    </row>
    <row r="17" spans="1:8" s="79" customFormat="1" ht="150" customHeight="1">
      <c r="A17" s="119" t="s">
        <v>39</v>
      </c>
      <c r="B17" s="152">
        <v>1</v>
      </c>
      <c r="C17" s="147" t="s">
        <v>90</v>
      </c>
      <c r="D17" s="147" t="s">
        <v>91</v>
      </c>
      <c r="E17" s="69"/>
      <c r="F17" s="248"/>
      <c r="G17" s="249">
        <v>46019</v>
      </c>
      <c r="H17" s="71">
        <v>46021</v>
      </c>
    </row>
    <row r="18" spans="1:8" s="79" customFormat="1" ht="21" customHeight="1">
      <c r="A18" s="243" t="s">
        <v>36</v>
      </c>
      <c r="B18" s="244"/>
      <c r="C18" s="245"/>
      <c r="D18" s="61">
        <f>COUNTA(D17:D17)</f>
        <v>1</v>
      </c>
      <c r="E18" s="75"/>
      <c r="F18" s="76"/>
      <c r="G18" s="77"/>
      <c r="H18" s="78"/>
    </row>
    <row r="19" spans="1:8" s="79" customFormat="1" ht="150" customHeight="1">
      <c r="A19" s="141" t="s">
        <v>40</v>
      </c>
      <c r="B19" s="168"/>
      <c r="C19" s="151"/>
      <c r="D19" s="151"/>
      <c r="E19" s="69" t="s">
        <v>60</v>
      </c>
      <c r="F19" s="86"/>
      <c r="G19" s="159"/>
      <c r="H19" s="71"/>
    </row>
    <row r="20" spans="1:8" s="79" customFormat="1" ht="21" customHeight="1">
      <c r="A20" s="243" t="s">
        <v>35</v>
      </c>
      <c r="B20" s="244"/>
      <c r="C20" s="245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146" t="s">
        <v>41</v>
      </c>
      <c r="B21" s="140"/>
      <c r="C21" s="139"/>
      <c r="D21" s="138"/>
      <c r="E21" s="69" t="s">
        <v>60</v>
      </c>
      <c r="F21" s="105"/>
      <c r="G21" s="137"/>
      <c r="H21" s="71"/>
    </row>
    <row r="22" spans="1:8" s="79" customFormat="1" ht="21" customHeight="1">
      <c r="A22" s="243" t="s">
        <v>34</v>
      </c>
      <c r="B22" s="244"/>
      <c r="C22" s="245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E14" sqref="E14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87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47</v>
      </c>
      <c r="D4" s="233"/>
      <c r="E4" s="233"/>
      <c r="F4" s="233"/>
      <c r="G4" s="233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0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0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100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70"/>
      <c r="C13" s="151"/>
      <c r="D13" s="190"/>
      <c r="E13" s="69" t="s">
        <v>60</v>
      </c>
      <c r="F13" s="88"/>
      <c r="G13" s="80"/>
      <c r="H13" s="158"/>
    </row>
    <row r="14" spans="1:14" s="79" customFormat="1" ht="21" customHeight="1">
      <c r="A14" s="243" t="s">
        <v>33</v>
      </c>
      <c r="B14" s="244"/>
      <c r="C14" s="245"/>
      <c r="D14" s="61">
        <f>COUNTA(D13:D13)</f>
        <v>0</v>
      </c>
      <c r="E14" s="75"/>
      <c r="F14" s="81"/>
      <c r="G14" s="77"/>
      <c r="H14" s="78"/>
    </row>
    <row r="15" spans="1:14" s="79" customFormat="1" ht="150" customHeight="1">
      <c r="A15" s="171" t="s">
        <v>38</v>
      </c>
      <c r="B15" s="170">
        <v>1</v>
      </c>
      <c r="C15" s="151"/>
      <c r="D15" s="151"/>
      <c r="E15" s="69" t="s">
        <v>60</v>
      </c>
      <c r="F15" s="199"/>
      <c r="G15" s="107"/>
      <c r="H15" s="98"/>
    </row>
    <row r="16" spans="1:14" s="79" customFormat="1" ht="21" customHeight="1">
      <c r="A16" s="243" t="s">
        <v>37</v>
      </c>
      <c r="B16" s="244"/>
      <c r="C16" s="245"/>
      <c r="D16" s="61">
        <f>COUNTA(D15:D15)</f>
        <v>0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83"/>
      <c r="C17" s="151"/>
      <c r="D17" s="151"/>
      <c r="E17" s="69" t="s">
        <v>60</v>
      </c>
      <c r="F17" s="69"/>
      <c r="G17" s="69"/>
      <c r="H17" s="69"/>
    </row>
    <row r="18" spans="1:8" s="79" customFormat="1" ht="21" customHeight="1">
      <c r="A18" s="243" t="s">
        <v>36</v>
      </c>
      <c r="B18" s="244"/>
      <c r="C18" s="245"/>
      <c r="D18" s="61">
        <f>COUNTA(D17:D17)</f>
        <v>0</v>
      </c>
      <c r="E18" s="75"/>
      <c r="F18" s="81"/>
      <c r="G18" s="77"/>
      <c r="H18" s="78"/>
    </row>
    <row r="19" spans="1:8" s="79" customFormat="1" ht="150" customHeight="1">
      <c r="A19" s="114" t="s">
        <v>40</v>
      </c>
      <c r="B19" s="72"/>
      <c r="C19" s="142"/>
      <c r="D19" s="84"/>
      <c r="E19" s="69" t="s">
        <v>60</v>
      </c>
      <c r="F19" s="69"/>
      <c r="G19" s="80"/>
      <c r="H19" s="134"/>
    </row>
    <row r="20" spans="1:8" s="79" customFormat="1" ht="21" customHeight="1">
      <c r="A20" s="243" t="s">
        <v>35</v>
      </c>
      <c r="B20" s="244"/>
      <c r="C20" s="245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91"/>
      <c r="C21" s="73"/>
      <c r="D21" s="84"/>
      <c r="E21" s="69" t="s">
        <v>60</v>
      </c>
      <c r="F21" s="88"/>
      <c r="G21" s="80"/>
      <c r="H21" s="93"/>
    </row>
    <row r="22" spans="1:8" s="79" customFormat="1" ht="21" customHeight="1">
      <c r="A22" s="243" t="s">
        <v>34</v>
      </c>
      <c r="B22" s="244"/>
      <c r="C22" s="245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4" activePane="bottomLeft" state="frozen"/>
      <selection pane="bottomLeft" activeCell="E16" sqref="E15:E16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87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48</v>
      </c>
      <c r="D4" s="233"/>
      <c r="E4" s="233"/>
      <c r="F4" s="233"/>
      <c r="G4" s="233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1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1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97">
        <f>G6-G7</f>
        <v>99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4" t="s">
        <v>43</v>
      </c>
      <c r="B13" s="69"/>
      <c r="C13" s="69"/>
      <c r="D13" s="147"/>
      <c r="E13" s="69" t="s">
        <v>60</v>
      </c>
      <c r="F13" s="86"/>
      <c r="G13" s="70"/>
      <c r="H13" s="145"/>
    </row>
    <row r="14" spans="1:14" s="79" customFormat="1" ht="21" customHeight="1">
      <c r="A14" s="243" t="s">
        <v>33</v>
      </c>
      <c r="B14" s="244"/>
      <c r="C14" s="245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98" t="s">
        <v>38</v>
      </c>
      <c r="B15" s="152">
        <v>1</v>
      </c>
      <c r="C15" s="147" t="s">
        <v>80</v>
      </c>
      <c r="D15" s="147" t="s">
        <v>81</v>
      </c>
      <c r="E15" s="69"/>
      <c r="F15" s="205"/>
      <c r="G15" s="177">
        <v>46015</v>
      </c>
      <c r="H15" s="71">
        <v>46021</v>
      </c>
    </row>
    <row r="16" spans="1:14" s="79" customFormat="1" ht="21" customHeight="1">
      <c r="A16" s="243" t="s">
        <v>37</v>
      </c>
      <c r="B16" s="244"/>
      <c r="C16" s="245"/>
      <c r="D16" s="61">
        <f>COUNTA(D15:D15)</f>
        <v>1</v>
      </c>
      <c r="E16" s="75"/>
      <c r="F16" s="81"/>
      <c r="G16" s="99"/>
      <c r="H16" s="100"/>
    </row>
    <row r="17" spans="1:8" s="79" customFormat="1" ht="150" customHeight="1">
      <c r="A17" s="120" t="s">
        <v>39</v>
      </c>
      <c r="B17" s="168"/>
      <c r="C17" s="151"/>
      <c r="D17" s="151"/>
      <c r="E17" s="69" t="s">
        <v>60</v>
      </c>
      <c r="F17" s="86"/>
      <c r="G17" s="70"/>
      <c r="H17" s="71"/>
    </row>
    <row r="18" spans="1:8" s="79" customFormat="1" ht="21" customHeight="1">
      <c r="A18" s="243" t="s">
        <v>36</v>
      </c>
      <c r="B18" s="244"/>
      <c r="C18" s="245"/>
      <c r="D18" s="61">
        <f>COUNTA(D17:D17)</f>
        <v>0</v>
      </c>
      <c r="E18" s="75"/>
      <c r="F18" s="81"/>
      <c r="G18" s="99"/>
      <c r="H18" s="100"/>
    </row>
    <row r="19" spans="1:8" s="79" customFormat="1" ht="150" customHeight="1">
      <c r="A19" s="82" t="s">
        <v>40</v>
      </c>
      <c r="B19" s="117"/>
      <c r="C19" s="70"/>
      <c r="D19" s="175"/>
      <c r="E19" s="69" t="s">
        <v>60</v>
      </c>
      <c r="F19" s="86"/>
      <c r="G19" s="70"/>
      <c r="H19" s="145"/>
    </row>
    <row r="20" spans="1:8" s="79" customFormat="1" ht="21" customHeight="1">
      <c r="A20" s="243" t="s">
        <v>35</v>
      </c>
      <c r="B20" s="244"/>
      <c r="C20" s="245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72"/>
      <c r="C21" s="139"/>
      <c r="D21" s="138"/>
      <c r="E21" s="69" t="s">
        <v>60</v>
      </c>
      <c r="F21" s="70"/>
      <c r="G21" s="90"/>
      <c r="H21" s="134"/>
    </row>
    <row r="22" spans="1:8" s="79" customFormat="1" ht="21" customHeight="1">
      <c r="A22" s="243" t="s">
        <v>34</v>
      </c>
      <c r="B22" s="244"/>
      <c r="C22" s="245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3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88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49</v>
      </c>
      <c r="D4" s="233"/>
      <c r="E4" s="233"/>
      <c r="F4" s="233"/>
      <c r="G4" s="233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2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2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98</v>
      </c>
    </row>
    <row r="10" spans="1:14" s="64" customFormat="1" ht="15.75" customHeight="1">
      <c r="A10" s="246" t="s">
        <v>32</v>
      </c>
      <c r="B10" s="246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D17</f>
        <v>2</v>
      </c>
      <c r="E11" s="61">
        <f>D19</f>
        <v>0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78" t="s">
        <v>43</v>
      </c>
      <c r="B13" s="152"/>
      <c r="C13" s="147"/>
      <c r="D13" s="147"/>
      <c r="E13" s="69" t="s">
        <v>60</v>
      </c>
      <c r="G13" s="80"/>
      <c r="H13" s="71"/>
    </row>
    <row r="14" spans="1:14" s="79" customFormat="1" ht="21" customHeight="1">
      <c r="A14" s="243" t="s">
        <v>33</v>
      </c>
      <c r="B14" s="244"/>
      <c r="C14" s="245"/>
      <c r="D14" s="61">
        <f>COUNTA(D13:D13)</f>
        <v>0</v>
      </c>
      <c r="E14" s="75"/>
      <c r="F14" s="86"/>
      <c r="G14" s="77"/>
      <c r="H14" s="78"/>
    </row>
    <row r="15" spans="1:14" s="79" customFormat="1" ht="150" customHeight="1">
      <c r="A15" s="247" t="s">
        <v>64</v>
      </c>
      <c r="B15" s="152">
        <v>1</v>
      </c>
      <c r="C15" s="147" t="s">
        <v>72</v>
      </c>
      <c r="D15" s="147" t="s">
        <v>73</v>
      </c>
      <c r="E15" s="69"/>
      <c r="F15" s="205"/>
      <c r="G15" s="177">
        <v>46015</v>
      </c>
      <c r="H15" s="71">
        <v>46021</v>
      </c>
    </row>
    <row r="16" spans="1:14" s="79" customFormat="1" ht="150" customHeight="1">
      <c r="A16" s="247"/>
      <c r="B16" s="152">
        <v>2</v>
      </c>
      <c r="C16" s="147" t="s">
        <v>75</v>
      </c>
      <c r="D16" s="147" t="s">
        <v>74</v>
      </c>
      <c r="E16" s="69"/>
      <c r="F16" s="205"/>
      <c r="G16" s="177">
        <v>46015</v>
      </c>
      <c r="H16" s="71">
        <v>46021</v>
      </c>
    </row>
    <row r="17" spans="1:8" s="79" customFormat="1" ht="21" customHeight="1">
      <c r="A17" s="243" t="s">
        <v>37</v>
      </c>
      <c r="B17" s="244"/>
      <c r="C17" s="245"/>
      <c r="D17" s="61">
        <f>COUNTA(D15:D16)</f>
        <v>2</v>
      </c>
      <c r="E17" s="75"/>
      <c r="F17" s="81"/>
      <c r="G17" s="99"/>
      <c r="H17" s="78"/>
    </row>
    <row r="18" spans="1:8" s="79" customFormat="1" ht="150" customHeight="1">
      <c r="A18" s="122" t="s">
        <v>39</v>
      </c>
      <c r="B18" s="152"/>
      <c r="C18" s="147"/>
      <c r="D18" s="147"/>
      <c r="E18" s="69" t="s">
        <v>60</v>
      </c>
      <c r="F18" s="86"/>
      <c r="G18" s="80"/>
      <c r="H18" s="71"/>
    </row>
    <row r="19" spans="1:8" s="79" customFormat="1" ht="21" customHeight="1">
      <c r="A19" s="243" t="s">
        <v>36</v>
      </c>
      <c r="B19" s="244"/>
      <c r="C19" s="245"/>
      <c r="D19" s="61">
        <f>COUNTA(D18:D18)</f>
        <v>0</v>
      </c>
      <c r="E19" s="75"/>
      <c r="F19" s="76"/>
      <c r="G19" s="77"/>
      <c r="H19" s="78"/>
    </row>
    <row r="20" spans="1:8" s="79" customFormat="1" ht="150" customHeight="1">
      <c r="A20" s="172" t="s">
        <v>40</v>
      </c>
      <c r="B20" s="163"/>
      <c r="C20" s="164"/>
      <c r="D20" s="165"/>
      <c r="E20" s="69" t="s">
        <v>60</v>
      </c>
      <c r="F20" s="86"/>
      <c r="G20" s="159"/>
      <c r="H20" s="71"/>
    </row>
    <row r="21" spans="1:8" s="79" customFormat="1" ht="21" customHeight="1">
      <c r="A21" s="243" t="s">
        <v>35</v>
      </c>
      <c r="B21" s="244"/>
      <c r="C21" s="245"/>
      <c r="D21" s="61">
        <f>COUNTA(D20:D20)</f>
        <v>0</v>
      </c>
      <c r="E21" s="75"/>
      <c r="F21" s="76"/>
      <c r="G21" s="77"/>
      <c r="H21" s="78"/>
    </row>
    <row r="22" spans="1:8" s="79" customFormat="1" ht="150" customHeight="1">
      <c r="A22" s="92" t="s">
        <v>41</v>
      </c>
      <c r="B22" s="83"/>
      <c r="C22" s="106"/>
      <c r="D22" s="84"/>
      <c r="E22" s="69" t="s">
        <v>60</v>
      </c>
      <c r="F22" s="88"/>
      <c r="G22" s="107"/>
      <c r="H22" s="74"/>
    </row>
    <row r="23" spans="1:8" s="79" customFormat="1" ht="21" customHeight="1">
      <c r="A23" s="243" t="s">
        <v>34</v>
      </c>
      <c r="B23" s="244"/>
      <c r="C23" s="245"/>
      <c r="D23" s="61">
        <f>COUNTA(D22)</f>
        <v>0</v>
      </c>
      <c r="E23" s="75"/>
      <c r="F23" s="76"/>
      <c r="G23" s="77"/>
      <c r="H23" s="78"/>
    </row>
  </sheetData>
  <mergeCells count="11">
    <mergeCell ref="A23:C23"/>
    <mergeCell ref="A10:B11"/>
    <mergeCell ref="A14:C14"/>
    <mergeCell ref="A17:C17"/>
    <mergeCell ref="A19:C19"/>
    <mergeCell ref="F1:G1"/>
    <mergeCell ref="F2:G2"/>
    <mergeCell ref="C4:G4"/>
    <mergeCell ref="A6:E9"/>
    <mergeCell ref="A21:C21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3"/>
  <sheetViews>
    <sheetView zoomScale="85" zoomScaleNormal="85" workbookViewId="0">
      <pane ySplit="12" topLeftCell="A16" activePane="bottomLeft" state="frozen"/>
      <selection pane="bottomLeft" activeCell="K18" sqref="K18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89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50</v>
      </c>
      <c r="D4" s="233"/>
      <c r="E4" s="233"/>
      <c r="F4" s="233"/>
      <c r="G4" s="233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3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3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97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1</v>
      </c>
      <c r="E11" s="61">
        <f>D19</f>
        <v>2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08" t="s">
        <v>43</v>
      </c>
      <c r="B13" s="152"/>
      <c r="C13" s="147"/>
      <c r="D13" s="147"/>
      <c r="E13" s="69" t="s">
        <v>60</v>
      </c>
      <c r="F13" s="86"/>
      <c r="G13" s="118"/>
      <c r="H13" s="71"/>
    </row>
    <row r="14" spans="1:14" s="79" customFormat="1" ht="21" customHeight="1">
      <c r="A14" s="243" t="s">
        <v>33</v>
      </c>
      <c r="B14" s="244"/>
      <c r="C14" s="245"/>
      <c r="D14" s="61">
        <f>COUNTA(D13:D13)</f>
        <v>0</v>
      </c>
      <c r="E14" s="75"/>
      <c r="F14" s="143"/>
      <c r="G14" s="153"/>
      <c r="H14" s="78"/>
    </row>
    <row r="15" spans="1:14" s="79" customFormat="1" ht="147.75" customHeight="1">
      <c r="A15" s="156" t="s">
        <v>38</v>
      </c>
      <c r="B15" s="152">
        <v>1</v>
      </c>
      <c r="C15" s="147" t="s">
        <v>82</v>
      </c>
      <c r="D15" s="147" t="s">
        <v>83</v>
      </c>
      <c r="E15" s="69"/>
      <c r="F15" s="205"/>
      <c r="G15" s="177">
        <v>46016</v>
      </c>
      <c r="H15" s="71">
        <v>46021</v>
      </c>
    </row>
    <row r="16" spans="1:14" s="79" customFormat="1" ht="21" customHeight="1">
      <c r="A16" s="243" t="s">
        <v>37</v>
      </c>
      <c r="B16" s="244"/>
      <c r="C16" s="245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73" t="s">
        <v>39</v>
      </c>
      <c r="B17" s="152">
        <v>1</v>
      </c>
      <c r="C17" s="147" t="s">
        <v>76</v>
      </c>
      <c r="D17" s="147" t="s">
        <v>77</v>
      </c>
      <c r="E17" s="69"/>
      <c r="F17" s="205"/>
      <c r="G17" s="177">
        <v>46016</v>
      </c>
      <c r="H17" s="71">
        <v>46021</v>
      </c>
    </row>
    <row r="18" spans="1:8" s="79" customFormat="1" ht="150" customHeight="1">
      <c r="A18" s="203"/>
      <c r="B18" s="152">
        <v>1</v>
      </c>
      <c r="C18" s="147" t="s">
        <v>78</v>
      </c>
      <c r="D18" s="147" t="s">
        <v>79</v>
      </c>
      <c r="E18" s="69"/>
      <c r="F18" s="205"/>
      <c r="G18" s="177">
        <v>46016</v>
      </c>
      <c r="H18" s="71">
        <v>46021</v>
      </c>
    </row>
    <row r="19" spans="1:8" s="79" customFormat="1" ht="21" customHeight="1">
      <c r="A19" s="243" t="s">
        <v>36</v>
      </c>
      <c r="B19" s="244"/>
      <c r="C19" s="245"/>
      <c r="D19" s="61">
        <f>COUNTA(D17:D18)</f>
        <v>2</v>
      </c>
      <c r="E19" s="75"/>
      <c r="F19" s="143"/>
      <c r="G19" s="153"/>
      <c r="H19" s="78"/>
    </row>
    <row r="20" spans="1:8" s="79" customFormat="1" ht="150" customHeight="1">
      <c r="A20" s="121" t="s">
        <v>40</v>
      </c>
      <c r="B20" s="168"/>
      <c r="C20" s="169"/>
      <c r="D20" s="151"/>
      <c r="E20" s="69" t="s">
        <v>60</v>
      </c>
      <c r="F20" s="197"/>
      <c r="G20" s="193"/>
      <c r="H20" s="71"/>
    </row>
    <row r="21" spans="1:8" s="79" customFormat="1" ht="21" customHeight="1">
      <c r="A21" s="243" t="s">
        <v>35</v>
      </c>
      <c r="B21" s="244"/>
      <c r="C21" s="245"/>
      <c r="D21" s="61">
        <f>COUNTA(D20:D20)</f>
        <v>0</v>
      </c>
      <c r="E21" s="75"/>
      <c r="F21" s="76"/>
      <c r="G21" s="77"/>
      <c r="H21" s="78"/>
    </row>
    <row r="22" spans="1:8" s="79" customFormat="1" ht="150" customHeight="1">
      <c r="A22" s="92" t="s">
        <v>41</v>
      </c>
      <c r="B22" s="83"/>
      <c r="C22" s="84"/>
      <c r="D22" s="84"/>
      <c r="E22" s="69" t="s">
        <v>60</v>
      </c>
      <c r="F22" s="110"/>
      <c r="G22" s="80"/>
      <c r="H22" s="71"/>
    </row>
    <row r="23" spans="1:8" s="79" customFormat="1" ht="21" customHeight="1">
      <c r="A23" s="243" t="s">
        <v>34</v>
      </c>
      <c r="B23" s="244"/>
      <c r="C23" s="245"/>
      <c r="D23" s="61">
        <f>COUNTA(D22:D22)</f>
        <v>0</v>
      </c>
      <c r="E23" s="75"/>
      <c r="F23" s="76"/>
      <c r="G23" s="77"/>
      <c r="H23" s="78"/>
    </row>
  </sheetData>
  <mergeCells count="10">
    <mergeCell ref="F1:G1"/>
    <mergeCell ref="F2:G2"/>
    <mergeCell ref="C4:G4"/>
    <mergeCell ref="A6:E9"/>
    <mergeCell ref="A23:C23"/>
    <mergeCell ref="A10:B11"/>
    <mergeCell ref="A14:C14"/>
    <mergeCell ref="A16:C16"/>
    <mergeCell ref="A19:C19"/>
    <mergeCell ref="A21:C21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6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89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51</v>
      </c>
      <c r="D4" s="233"/>
      <c r="E4" s="233"/>
      <c r="F4" s="233"/>
      <c r="G4" s="233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1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1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99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57" t="s">
        <v>43</v>
      </c>
      <c r="B13" s="149"/>
      <c r="C13" s="162"/>
      <c r="D13" s="162"/>
      <c r="E13" s="69" t="s">
        <v>60</v>
      </c>
      <c r="F13" s="86"/>
      <c r="G13" s="70"/>
      <c r="H13" s="71"/>
    </row>
    <row r="14" spans="1:14" s="79" customFormat="1" ht="21" customHeight="1">
      <c r="A14" s="243" t="s">
        <v>33</v>
      </c>
      <c r="B14" s="244"/>
      <c r="C14" s="245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202" t="s">
        <v>38</v>
      </c>
      <c r="B15" s="174">
        <v>1</v>
      </c>
      <c r="C15" s="151" t="s">
        <v>92</v>
      </c>
      <c r="D15" s="151" t="s">
        <v>93</v>
      </c>
      <c r="E15" s="204"/>
      <c r="F15" s="205"/>
      <c r="G15" s="177">
        <v>46014</v>
      </c>
      <c r="H15" s="71">
        <v>46021</v>
      </c>
    </row>
    <row r="16" spans="1:14" s="79" customFormat="1" ht="21" customHeight="1">
      <c r="A16" s="243" t="s">
        <v>37</v>
      </c>
      <c r="B16" s="244"/>
      <c r="C16" s="245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08" t="s">
        <v>39</v>
      </c>
      <c r="B17" s="109"/>
      <c r="C17" s="162"/>
      <c r="D17" s="162"/>
      <c r="E17" s="69" t="s">
        <v>60</v>
      </c>
      <c r="F17" s="86"/>
      <c r="G17" s="70"/>
      <c r="H17" s="71"/>
    </row>
    <row r="18" spans="1:8" s="79" customFormat="1" ht="21" customHeight="1">
      <c r="A18" s="243" t="s">
        <v>36</v>
      </c>
      <c r="B18" s="244"/>
      <c r="C18" s="245"/>
      <c r="D18" s="61">
        <f>COUNTA(D17:D17)</f>
        <v>0</v>
      </c>
      <c r="E18" s="75"/>
      <c r="F18" s="81"/>
      <c r="G18" s="99"/>
      <c r="H18" s="78"/>
    </row>
    <row r="19" spans="1:8" s="79" customFormat="1" ht="150" customHeight="1">
      <c r="A19" s="82" t="s">
        <v>40</v>
      </c>
      <c r="B19" s="163"/>
      <c r="C19" s="165"/>
      <c r="D19" s="155"/>
      <c r="E19" s="69" t="s">
        <v>60</v>
      </c>
      <c r="F19" s="86"/>
      <c r="G19" s="107"/>
      <c r="H19" s="161"/>
    </row>
    <row r="20" spans="1:8" s="79" customFormat="1" ht="21" customHeight="1">
      <c r="A20" s="243" t="s">
        <v>35</v>
      </c>
      <c r="B20" s="244"/>
      <c r="C20" s="245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111"/>
      <c r="C21" s="87"/>
      <c r="D21" s="84"/>
      <c r="E21" s="69" t="s">
        <v>60</v>
      </c>
      <c r="F21" s="88"/>
      <c r="G21" s="80"/>
      <c r="H21" s="71"/>
    </row>
    <row r="22" spans="1:8" s="79" customFormat="1" ht="21" customHeight="1">
      <c r="A22" s="243" t="s">
        <v>34</v>
      </c>
      <c r="B22" s="244"/>
      <c r="C22" s="245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2026-02-13T07:55:50Z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